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ateien\1_WiRe\research\essays_cov2\2020_05_Jena\3_Excel\"/>
    </mc:Choice>
  </mc:AlternateContent>
  <xr:revisionPtr revIDLastSave="0" documentId="13_ncr:1_{F1DD04FF-6F92-4F4E-A233-133145E9D2BA}" xr6:coauthVersionLast="45" xr6:coauthVersionMax="45" xr10:uidLastSave="{00000000-0000-0000-0000-000000000000}"/>
  <bookViews>
    <workbookView xWindow="-113" yWindow="-113" windowWidth="16254" windowHeight="9241" xr2:uid="{65CC03A3-F092-4C46-B299-2FA2355203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0" i="1" l="1"/>
  <c r="U40" i="1" l="1"/>
  <c r="T40" i="1"/>
  <c r="U39" i="1"/>
  <c r="T39" i="1"/>
  <c r="S39" i="1"/>
  <c r="U38" i="1"/>
  <c r="T38" i="1"/>
  <c r="S38" i="1"/>
  <c r="N31" i="1"/>
  <c r="O31" i="1"/>
  <c r="J31" i="1"/>
  <c r="I31" i="1"/>
  <c r="K21" i="1"/>
  <c r="L21" i="1"/>
  <c r="K22" i="1"/>
  <c r="L22" i="1"/>
  <c r="K23" i="1"/>
  <c r="L23" i="1"/>
  <c r="K24" i="1"/>
  <c r="L24" i="1"/>
  <c r="K25" i="1"/>
  <c r="L25" i="1"/>
  <c r="P21" i="1"/>
  <c r="Q21" i="1"/>
  <c r="P22" i="1"/>
  <c r="Q22" i="1"/>
  <c r="P23" i="1"/>
  <c r="Q23" i="1"/>
  <c r="P24" i="1"/>
  <c r="Q24" i="1"/>
  <c r="P25" i="1"/>
  <c r="Q25" i="1"/>
  <c r="O27" i="1" l="1"/>
  <c r="N27" i="1"/>
  <c r="J27" i="1"/>
  <c r="I27" i="1"/>
  <c r="E31" i="1"/>
  <c r="D31" i="1"/>
  <c r="E27" i="1"/>
  <c r="E28" i="1" s="1"/>
  <c r="D27" i="1"/>
  <c r="D28" i="1" s="1"/>
  <c r="K20" i="1"/>
  <c r="L20" i="1"/>
  <c r="P20" i="1"/>
  <c r="Q20" i="1"/>
  <c r="P19" i="1"/>
  <c r="Q19" i="1"/>
  <c r="P16" i="1"/>
  <c r="Q16" i="1"/>
  <c r="P17" i="1"/>
  <c r="Q17" i="1"/>
  <c r="P18" i="1"/>
  <c r="Q18" i="1"/>
  <c r="K16" i="1"/>
  <c r="L16" i="1"/>
  <c r="K17" i="1"/>
  <c r="L17" i="1"/>
  <c r="K18" i="1"/>
  <c r="L18" i="1"/>
  <c r="K19" i="1"/>
  <c r="L19" i="1"/>
  <c r="E29" i="1" l="1"/>
  <c r="F28" i="1"/>
  <c r="J28" i="1" l="1"/>
  <c r="Q15" i="1" l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4" i="1"/>
  <c r="P4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K2" i="1"/>
  <c r="P2" i="1" s="1"/>
  <c r="L4" i="1"/>
  <c r="K4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4" i="1"/>
  <c r="F4" i="1"/>
  <c r="N28" i="1" l="1"/>
  <c r="B31" i="1"/>
  <c r="D32" i="1" l="1"/>
  <c r="I32" i="1"/>
  <c r="J32" i="1"/>
  <c r="O32" i="1"/>
  <c r="N32" i="1"/>
  <c r="I28" i="1"/>
  <c r="J29" i="1" s="1"/>
  <c r="O28" i="1"/>
  <c r="P28" i="1" s="1"/>
  <c r="E32" i="1"/>
  <c r="S41" i="1" l="1"/>
  <c r="K32" i="1"/>
  <c r="U41" i="1"/>
  <c r="O33" i="1"/>
  <c r="U42" i="1" s="1"/>
  <c r="F32" i="1"/>
  <c r="P32" i="1"/>
  <c r="J33" i="1"/>
  <c r="T42" i="1" s="1"/>
  <c r="T41" i="1"/>
  <c r="E33" i="1"/>
  <c r="S42" i="1" s="1"/>
  <c r="O29" i="1"/>
  <c r="K28" i="1"/>
</calcChain>
</file>

<file path=xl/sharedStrings.xml><?xml version="1.0" encoding="utf-8"?>
<sst xmlns="http://schemas.openxmlformats.org/spreadsheetml/2006/main" count="36" uniqueCount="24">
  <si>
    <t>Treated</t>
  </si>
  <si>
    <t>Control</t>
  </si>
  <si>
    <t>Multiple Treatment all</t>
  </si>
  <si>
    <t>Multiple Treatment Krsf. Städte</t>
  </si>
  <si>
    <t>Growth_rate_20</t>
  </si>
  <si>
    <t>Jena</t>
  </si>
  <si>
    <t>time index</t>
  </si>
  <si>
    <t>reported infections</t>
  </si>
  <si>
    <t>cummulative numbers</t>
  </si>
  <si>
    <t>daily growth rates</t>
  </si>
  <si>
    <t>growth factor 20 days</t>
  </si>
  <si>
    <t>daily growth rate</t>
  </si>
  <si>
    <t>difference daily growth rate between treated and control</t>
  </si>
  <si>
    <t>reduction of growth rate to this level</t>
  </si>
  <si>
    <t>multiple treatments (all)</t>
  </si>
  <si>
    <t>multiple treatments (cities)</t>
  </si>
  <si>
    <t>growth factor 14 days</t>
  </si>
  <si>
    <t>Growth_rate_15</t>
  </si>
  <si>
    <t>Difference between treated region(s) and synthetic control group(s)</t>
  </si>
  <si>
    <t>Absolute change in cumulative number of Covid-19 cases over 20 days</t>
  </si>
  <si>
    <t>Percentage change in cumulative number of Covid-19 cases over 20 days</t>
  </si>
  <si>
    <t>Percentage change in newly registered Covid-19 cases over 20 days</t>
  </si>
  <si>
    <t>Difference in daily growth rates of Covid-19 cases in percentage points</t>
  </si>
  <si>
    <t>Reduction in daily growth rates of Covid-19 cases (in 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</si>
</sst>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2" fontId="0" fillId="0" borderId="0" xfId="0" applyNumberFormat="1" applyBorder="1"/>
    <xf numFmtId="1" fontId="0" fillId="0" borderId="0" xfId="0" applyNumberFormat="1" applyBorder="1"/>
    <xf numFmtId="164" fontId="0" fillId="0" borderId="0" xfId="1" applyNumberFormat="1" applyFont="1" applyBorder="1"/>
    <xf numFmtId="2" fontId="0" fillId="0" borderId="0" xfId="0" applyNumberFormat="1"/>
    <xf numFmtId="10" fontId="0" fillId="0" borderId="0" xfId="1" applyNumberFormat="1" applyFont="1"/>
    <xf numFmtId="10" fontId="0" fillId="2" borderId="0" xfId="1" applyNumberFormat="1" applyFont="1" applyFill="1"/>
    <xf numFmtId="10" fontId="0" fillId="0" borderId="0" xfId="1" applyNumberFormat="1" applyFont="1" applyBorder="1"/>
    <xf numFmtId="10" fontId="0" fillId="0" borderId="0" xfId="0" applyNumberFormat="1" applyBorder="1"/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 applyBorder="1"/>
    <xf numFmtId="10" fontId="0" fillId="0" borderId="0" xfId="1" applyNumberFormat="1" applyFont="1" applyFill="1"/>
    <xf numFmtId="10" fontId="0" fillId="4" borderId="0" xfId="1" applyNumberFormat="1" applyFont="1" applyFill="1"/>
    <xf numFmtId="0" fontId="0" fillId="4" borderId="0" xfId="0" applyFill="1"/>
    <xf numFmtId="0" fontId="3" fillId="0" borderId="0" xfId="0" applyFont="1" applyAlignment="1">
      <alignment vertical="center"/>
    </xf>
    <xf numFmtId="1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2" xfId="0" applyBorder="1" applyAlignment="1">
      <alignment wrapText="1"/>
    </xf>
    <xf numFmtId="164" fontId="0" fillId="0" borderId="3" xfId="1" applyNumberFormat="1" applyFont="1" applyBorder="1" applyAlignment="1">
      <alignment wrapText="1"/>
    </xf>
    <xf numFmtId="164" fontId="3" fillId="0" borderId="0" xfId="1" applyNumberFormat="1" applyFont="1" applyAlignment="1">
      <alignment vertical="center"/>
    </xf>
    <xf numFmtId="164" fontId="0" fillId="4" borderId="0" xfId="1" applyNumberFormat="1" applyFont="1" applyFill="1"/>
    <xf numFmtId="166" fontId="0" fillId="0" borderId="0" xfId="0" applyNumberFormat="1" applyAlignment="1">
      <alignment wrapText="1"/>
    </xf>
    <xf numFmtId="166" fontId="0" fillId="0" borderId="0" xfId="1" applyNumberFormat="1" applyFont="1" applyAlignment="1">
      <alignment wrapText="1"/>
    </xf>
    <xf numFmtId="166" fontId="0" fillId="0" borderId="0" xfId="0" applyNumberFormat="1"/>
    <xf numFmtId="0" fontId="0" fillId="0" borderId="0" xfId="0" applyFill="1"/>
    <xf numFmtId="164" fontId="0" fillId="0" borderId="0" xfId="1" applyNumberFormat="1" applyFont="1" applyFill="1"/>
    <xf numFmtId="10" fontId="0" fillId="0" borderId="0" xfId="1" applyNumberFormat="1" applyFont="1" applyAlignment="1">
      <alignment wrapText="1"/>
    </xf>
    <xf numFmtId="164" fontId="0" fillId="0" borderId="3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" fontId="4" fillId="0" borderId="0" xfId="0" applyNumberFormat="1" applyFont="1" applyBorder="1"/>
    <xf numFmtId="164" fontId="4" fillId="0" borderId="0" xfId="1" applyNumberFormat="1" applyFont="1" applyBorder="1"/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ADA86-FDD3-4FE2-B64C-FECF7C612F58}">
  <dimension ref="A1:V42"/>
  <sheetViews>
    <sheetView tabSelected="1" topLeftCell="K32" workbookViewId="0">
      <selection activeCell="R32" sqref="R32"/>
    </sheetView>
  </sheetViews>
  <sheetFormatPr baseColWidth="10" defaultColWidth="8.88671875" defaultRowHeight="15.05"/>
  <cols>
    <col min="1" max="1" width="7.5546875" customWidth="1"/>
    <col min="2" max="2" width="9" customWidth="1"/>
    <col min="3" max="3" width="2.5546875" customWidth="1"/>
    <col min="4" max="4" width="10.44140625" bestFit="1" customWidth="1"/>
    <col min="5" max="5" width="10.109375" customWidth="1"/>
    <col min="8" max="8" width="5.6640625" customWidth="1"/>
    <col min="10" max="10" width="10.44140625" customWidth="1"/>
    <col min="13" max="13" width="2.88671875" customWidth="1"/>
    <col min="14" max="14" width="11.109375" customWidth="1"/>
    <col min="15" max="15" width="8.33203125" customWidth="1"/>
    <col min="18" max="18" width="34.33203125" customWidth="1"/>
    <col min="19" max="19" width="11" customWidth="1"/>
    <col min="20" max="20" width="10.33203125" customWidth="1"/>
    <col min="21" max="21" width="12.109375" customWidth="1"/>
  </cols>
  <sheetData>
    <row r="1" spans="1:21">
      <c r="D1" t="s">
        <v>7</v>
      </c>
      <c r="I1" t="s">
        <v>7</v>
      </c>
      <c r="N1" t="s">
        <v>7</v>
      </c>
      <c r="S1" s="19"/>
    </row>
    <row r="2" spans="1:21">
      <c r="B2" t="s">
        <v>6</v>
      </c>
      <c r="D2" t="s">
        <v>8</v>
      </c>
      <c r="F2" t="s">
        <v>9</v>
      </c>
      <c r="I2" t="s">
        <v>8</v>
      </c>
      <c r="K2" t="str">
        <f>F2</f>
        <v>daily growth rates</v>
      </c>
      <c r="N2" t="s">
        <v>8</v>
      </c>
      <c r="P2" t="str">
        <f>K2</f>
        <v>daily growth rates</v>
      </c>
      <c r="S2" s="19"/>
    </row>
    <row r="3" spans="1:21">
      <c r="B3" s="2"/>
      <c r="C3" s="7"/>
      <c r="D3" s="15" t="s">
        <v>5</v>
      </c>
      <c r="E3" s="2"/>
      <c r="F3" s="2"/>
      <c r="G3" s="2"/>
      <c r="H3" s="7"/>
      <c r="I3" s="15" t="s">
        <v>2</v>
      </c>
      <c r="J3" s="2"/>
      <c r="K3" s="2"/>
      <c r="L3" s="2"/>
      <c r="M3" s="7"/>
      <c r="N3" s="15" t="s">
        <v>3</v>
      </c>
      <c r="O3" s="2"/>
      <c r="P3" s="2"/>
      <c r="Q3" s="2"/>
      <c r="S3" s="19"/>
    </row>
    <row r="4" spans="1:21">
      <c r="B4" s="4"/>
      <c r="C4" s="7"/>
      <c r="D4" s="3" t="s">
        <v>0</v>
      </c>
      <c r="E4" s="3" t="s">
        <v>1</v>
      </c>
      <c r="F4" s="3" t="str">
        <f>D4</f>
        <v>Treated</v>
      </c>
      <c r="G4" s="3" t="str">
        <f>E4</f>
        <v>Control</v>
      </c>
      <c r="H4" s="7"/>
      <c r="I4" s="3" t="s">
        <v>0</v>
      </c>
      <c r="J4" s="3" t="s">
        <v>1</v>
      </c>
      <c r="K4" s="3" t="str">
        <f>I4</f>
        <v>Treated</v>
      </c>
      <c r="L4" s="3" t="str">
        <f>J4</f>
        <v>Control</v>
      </c>
      <c r="M4" s="7"/>
      <c r="N4" s="3" t="s">
        <v>0</v>
      </c>
      <c r="O4" s="3" t="s">
        <v>1</v>
      </c>
      <c r="P4" s="3" t="str">
        <f>N4</f>
        <v>Treated</v>
      </c>
      <c r="Q4" s="3" t="str">
        <f>O4</f>
        <v>Control</v>
      </c>
      <c r="S4" s="19"/>
    </row>
    <row r="5" spans="1:21">
      <c r="B5" s="1">
        <v>70</v>
      </c>
      <c r="C5" s="1"/>
      <c r="D5" s="1">
        <v>142</v>
      </c>
      <c r="E5" s="20">
        <v>142.85300000000001</v>
      </c>
      <c r="F5" s="6"/>
      <c r="G5" s="6"/>
      <c r="H5" s="6"/>
      <c r="I5">
        <v>224.9375</v>
      </c>
      <c r="J5">
        <v>225.17416</v>
      </c>
      <c r="K5" s="37"/>
      <c r="L5" s="37"/>
      <c r="M5" s="6"/>
      <c r="N5" s="20">
        <v>261.625</v>
      </c>
      <c r="O5" s="20">
        <v>262.44137000000001</v>
      </c>
      <c r="P5" s="1"/>
      <c r="S5" s="19"/>
    </row>
    <row r="6" spans="1:21">
      <c r="B6" s="1">
        <v>71</v>
      </c>
      <c r="C6" s="1"/>
      <c r="D6" s="1">
        <v>147</v>
      </c>
      <c r="E6" s="20">
        <v>148.70500000000001</v>
      </c>
      <c r="F6" s="7">
        <f>D6/D5-1</f>
        <v>3.5211267605633756E-2</v>
      </c>
      <c r="G6" s="7">
        <f>E6/E5-1</f>
        <v>4.096518799045179E-2</v>
      </c>
      <c r="H6" s="7"/>
      <c r="I6">
        <v>227.3125</v>
      </c>
      <c r="J6">
        <v>229.38291000000001</v>
      </c>
      <c r="K6" s="38">
        <f>I6/I5-1</f>
        <v>1.0558488469019078E-2</v>
      </c>
      <c r="L6" s="38">
        <f>J6/J5-1</f>
        <v>1.869108782286566E-2</v>
      </c>
      <c r="M6" s="7"/>
      <c r="N6" s="20">
        <v>263</v>
      </c>
      <c r="O6" s="20">
        <v>270.67662999999999</v>
      </c>
      <c r="P6" s="7">
        <f>N6/N5-1</f>
        <v>5.2556139512660582E-3</v>
      </c>
      <c r="Q6" s="7">
        <f>O6/O5-1</f>
        <v>3.1379427717512565E-2</v>
      </c>
      <c r="S6" s="19"/>
    </row>
    <row r="7" spans="1:21">
      <c r="B7" s="1">
        <v>72</v>
      </c>
      <c r="C7" s="1"/>
      <c r="D7" s="1">
        <v>151</v>
      </c>
      <c r="E7" s="20">
        <v>154.27699999999999</v>
      </c>
      <c r="F7" s="7">
        <f t="shared" ref="F7:F25" si="0">D7/D6-1</f>
        <v>2.7210884353741527E-2</v>
      </c>
      <c r="G7" s="7">
        <f t="shared" ref="G7:G25" si="1">E7/E6-1</f>
        <v>3.7470159039709294E-2</v>
      </c>
      <c r="H7" s="7"/>
      <c r="I7">
        <v>231.46875</v>
      </c>
      <c r="J7">
        <v>232.98772</v>
      </c>
      <c r="K7" s="38">
        <f t="shared" ref="K7:K15" si="2">I7/I6-1</f>
        <v>1.8284300247456642E-2</v>
      </c>
      <c r="L7" s="38">
        <f t="shared" ref="L7:L15" si="3">J7/J6-1</f>
        <v>1.571525097488724E-2</v>
      </c>
      <c r="M7" s="7"/>
      <c r="N7" s="20">
        <v>267.125</v>
      </c>
      <c r="O7" s="20">
        <v>274.19438000000002</v>
      </c>
      <c r="P7" s="7">
        <f t="shared" ref="P7:P15" si="4">N7/N6-1</f>
        <v>1.5684410646387814E-2</v>
      </c>
      <c r="Q7" s="7">
        <f t="shared" ref="Q7:Q15" si="5">O7/O6-1</f>
        <v>1.2996134908285439E-2</v>
      </c>
      <c r="S7" s="19"/>
    </row>
    <row r="8" spans="1:21">
      <c r="B8" s="1">
        <v>73</v>
      </c>
      <c r="C8" s="1"/>
      <c r="D8" s="1">
        <v>154</v>
      </c>
      <c r="E8" s="20">
        <v>159.05099999999999</v>
      </c>
      <c r="F8" s="7">
        <f t="shared" si="0"/>
        <v>1.9867549668874274E-2</v>
      </c>
      <c r="G8" s="7">
        <f t="shared" si="1"/>
        <v>3.0944340374780444E-2</v>
      </c>
      <c r="H8" s="7"/>
      <c r="I8">
        <v>234.5625</v>
      </c>
      <c r="J8">
        <v>236.68691000000001</v>
      </c>
      <c r="K8" s="38">
        <f t="shared" si="2"/>
        <v>1.3365735115431265E-2</v>
      </c>
      <c r="L8" s="38">
        <f t="shared" si="3"/>
        <v>1.5877188720504254E-2</v>
      </c>
      <c r="M8" s="7"/>
      <c r="N8" s="20">
        <v>269.5</v>
      </c>
      <c r="O8" s="20">
        <v>279.14411999999999</v>
      </c>
      <c r="P8" s="7">
        <f t="shared" si="4"/>
        <v>8.8909686476368321E-3</v>
      </c>
      <c r="Q8" s="7">
        <f t="shared" si="5"/>
        <v>1.8051938190709604E-2</v>
      </c>
      <c r="S8" s="19"/>
    </row>
    <row r="9" spans="1:21">
      <c r="B9" s="1">
        <v>74</v>
      </c>
      <c r="C9" s="1"/>
      <c r="D9" s="1">
        <v>154</v>
      </c>
      <c r="E9" s="20">
        <v>162.90700000000001</v>
      </c>
      <c r="F9" s="7">
        <f t="shared" si="0"/>
        <v>0</v>
      </c>
      <c r="G9" s="7">
        <f t="shared" si="1"/>
        <v>2.4243796015114727E-2</v>
      </c>
      <c r="H9" s="7"/>
      <c r="I9">
        <v>236.6875</v>
      </c>
      <c r="J9">
        <v>239.61190999999999</v>
      </c>
      <c r="K9" s="38">
        <f t="shared" si="2"/>
        <v>9.0594191313615458E-3</v>
      </c>
      <c r="L9" s="38">
        <f t="shared" si="3"/>
        <v>1.2358097877064544E-2</v>
      </c>
      <c r="M9" s="7"/>
      <c r="N9" s="20">
        <v>271.625</v>
      </c>
      <c r="O9" s="20">
        <v>282.39263</v>
      </c>
      <c r="P9" s="7">
        <f t="shared" si="4"/>
        <v>7.8849721706863996E-3</v>
      </c>
      <c r="Q9" s="7">
        <f t="shared" si="5"/>
        <v>1.1637393615885561E-2</v>
      </c>
      <c r="S9" s="19"/>
    </row>
    <row r="10" spans="1:21">
      <c r="B10" s="1">
        <v>75</v>
      </c>
      <c r="C10" s="1"/>
      <c r="D10" s="1">
        <v>154</v>
      </c>
      <c r="E10" s="20">
        <v>165.82300000000001</v>
      </c>
      <c r="F10" s="7">
        <f t="shared" si="0"/>
        <v>0</v>
      </c>
      <c r="G10" s="7">
        <f t="shared" si="1"/>
        <v>1.7899783311950968E-2</v>
      </c>
      <c r="H10" s="7"/>
      <c r="I10">
        <v>238.84375</v>
      </c>
      <c r="J10">
        <v>241.68959000000001</v>
      </c>
      <c r="K10" s="38">
        <f t="shared" si="2"/>
        <v>9.1101135463427241E-3</v>
      </c>
      <c r="L10" s="38">
        <f t="shared" si="3"/>
        <v>8.6710214029011023E-3</v>
      </c>
      <c r="M10" s="7"/>
      <c r="N10" s="20">
        <v>273.25</v>
      </c>
      <c r="O10" s="20">
        <v>284.71575000000001</v>
      </c>
      <c r="P10" s="7">
        <f t="shared" si="4"/>
        <v>5.9825126553152419E-3</v>
      </c>
      <c r="Q10" s="7">
        <f t="shared" si="5"/>
        <v>8.226560303645325E-3</v>
      </c>
      <c r="S10" s="19"/>
    </row>
    <row r="11" spans="1:21">
      <c r="B11" s="1">
        <v>76</v>
      </c>
      <c r="C11" s="1"/>
      <c r="D11" s="1">
        <v>155</v>
      </c>
      <c r="E11" s="20">
        <v>167.083</v>
      </c>
      <c r="F11" s="7">
        <f t="shared" si="0"/>
        <v>6.4935064935065512E-3</v>
      </c>
      <c r="G11" s="7">
        <f t="shared" si="1"/>
        <v>7.5984634218413394E-3</v>
      </c>
      <c r="H11" s="7"/>
      <c r="I11">
        <v>240.1875</v>
      </c>
      <c r="J11">
        <v>244.18825000000001</v>
      </c>
      <c r="K11" s="38">
        <f t="shared" si="2"/>
        <v>5.6260630642417375E-3</v>
      </c>
      <c r="L11" s="38">
        <f t="shared" si="3"/>
        <v>1.0338302117191001E-2</v>
      </c>
      <c r="M11" s="7"/>
      <c r="N11" s="20">
        <v>274.75</v>
      </c>
      <c r="O11" s="20">
        <v>286.84336999999999</v>
      </c>
      <c r="P11" s="7">
        <f t="shared" si="4"/>
        <v>5.4894784995425105E-3</v>
      </c>
      <c r="Q11" s="7">
        <f t="shared" si="5"/>
        <v>7.4727864545602873E-3</v>
      </c>
      <c r="S11" s="19"/>
    </row>
    <row r="12" spans="1:21">
      <c r="B12" s="1">
        <v>77</v>
      </c>
      <c r="C12" s="1"/>
      <c r="D12" s="1">
        <v>155</v>
      </c>
      <c r="E12" s="20">
        <v>167.874</v>
      </c>
      <c r="F12" s="7">
        <f t="shared" si="0"/>
        <v>0</v>
      </c>
      <c r="G12" s="7">
        <f t="shared" si="1"/>
        <v>4.7341740332649263E-3</v>
      </c>
      <c r="H12" s="7"/>
      <c r="I12">
        <v>242</v>
      </c>
      <c r="J12">
        <v>246.08966000000001</v>
      </c>
      <c r="K12" s="38">
        <f t="shared" si="2"/>
        <v>7.5461878740568089E-3</v>
      </c>
      <c r="L12" s="38">
        <f t="shared" si="3"/>
        <v>7.7866564013624462E-3</v>
      </c>
      <c r="M12" s="7"/>
      <c r="N12" s="20">
        <v>275.875</v>
      </c>
      <c r="O12" s="20">
        <v>287.90625</v>
      </c>
      <c r="P12" s="7">
        <f t="shared" si="4"/>
        <v>4.0946314831664665E-3</v>
      </c>
      <c r="Q12" s="7">
        <f t="shared" si="5"/>
        <v>3.705436873092216E-3</v>
      </c>
      <c r="S12" s="19"/>
    </row>
    <row r="13" spans="1:21">
      <c r="B13" s="1">
        <v>78</v>
      </c>
      <c r="C13" s="1"/>
      <c r="D13" s="1">
        <v>155</v>
      </c>
      <c r="E13" s="20">
        <v>169.489</v>
      </c>
      <c r="F13" s="7">
        <f t="shared" si="0"/>
        <v>0</v>
      </c>
      <c r="G13" s="7">
        <f t="shared" si="1"/>
        <v>9.6203104709484677E-3</v>
      </c>
      <c r="H13" s="7"/>
      <c r="I13">
        <v>243.5</v>
      </c>
      <c r="J13">
        <v>248.41103000000001</v>
      </c>
      <c r="K13" s="38">
        <f t="shared" si="2"/>
        <v>6.1983471074380514E-3</v>
      </c>
      <c r="L13" s="38">
        <f t="shared" si="3"/>
        <v>9.4330253453152046E-3</v>
      </c>
      <c r="M13" s="7"/>
      <c r="N13" s="20">
        <v>278</v>
      </c>
      <c r="O13" s="20">
        <v>289.57612999999998</v>
      </c>
      <c r="P13" s="7">
        <f t="shared" si="4"/>
        <v>7.7027639329405595E-3</v>
      </c>
      <c r="Q13" s="7">
        <f t="shared" si="5"/>
        <v>5.8000824921307093E-3</v>
      </c>
      <c r="S13" s="19"/>
    </row>
    <row r="14" spans="1:21">
      <c r="B14" s="1">
        <v>79</v>
      </c>
      <c r="C14" s="1"/>
      <c r="D14" s="1">
        <v>155</v>
      </c>
      <c r="E14" s="20">
        <v>172.947</v>
      </c>
      <c r="F14" s="7">
        <f t="shared" si="0"/>
        <v>0</v>
      </c>
      <c r="G14" s="7">
        <f t="shared" si="1"/>
        <v>2.0402503997309474E-2</v>
      </c>
      <c r="H14" s="7"/>
      <c r="I14">
        <v>245.5625</v>
      </c>
      <c r="J14">
        <v>251.93899999999999</v>
      </c>
      <c r="K14" s="38">
        <f t="shared" si="2"/>
        <v>8.4702258726898627E-3</v>
      </c>
      <c r="L14" s="38">
        <f t="shared" si="3"/>
        <v>1.4202147142983179E-2</v>
      </c>
      <c r="M14" s="7"/>
      <c r="N14" s="20">
        <v>279.375</v>
      </c>
      <c r="O14" s="20">
        <v>292.26875000000001</v>
      </c>
      <c r="P14" s="7">
        <f t="shared" si="4"/>
        <v>4.9460431654675396E-3</v>
      </c>
      <c r="Q14" s="7">
        <f t="shared" si="5"/>
        <v>9.2984874133099638E-3</v>
      </c>
      <c r="S14" s="19"/>
    </row>
    <row r="15" spans="1:21">
      <c r="A15" s="21"/>
      <c r="B15" s="1">
        <v>80</v>
      </c>
      <c r="C15" s="1"/>
      <c r="D15" s="1">
        <v>155</v>
      </c>
      <c r="E15" s="20">
        <v>177.66200000000001</v>
      </c>
      <c r="F15" s="7">
        <f t="shared" si="0"/>
        <v>0</v>
      </c>
      <c r="G15" s="7">
        <f t="shared" si="1"/>
        <v>2.7262687412906939E-2</v>
      </c>
      <c r="H15" s="7"/>
      <c r="I15">
        <v>247.875</v>
      </c>
      <c r="J15">
        <v>254.08616000000001</v>
      </c>
      <c r="K15" s="38">
        <f t="shared" si="2"/>
        <v>9.4171544922372341E-3</v>
      </c>
      <c r="L15" s="38">
        <f t="shared" si="3"/>
        <v>8.5225391860728195E-3</v>
      </c>
      <c r="M15" s="7"/>
      <c r="N15" s="20">
        <v>280.5</v>
      </c>
      <c r="O15" s="20">
        <v>294.42962</v>
      </c>
      <c r="P15" s="7">
        <f t="shared" si="4"/>
        <v>4.0268456375838202E-3</v>
      </c>
      <c r="Q15" s="7">
        <f t="shared" si="5"/>
        <v>7.3934349806470401E-3</v>
      </c>
      <c r="S15" s="27"/>
      <c r="T15" s="22"/>
      <c r="U15" s="22"/>
    </row>
    <row r="16" spans="1:21">
      <c r="B16" s="1">
        <v>81</v>
      </c>
      <c r="C16" s="1"/>
      <c r="D16" s="1">
        <v>155</v>
      </c>
      <c r="E16" s="20">
        <v>181.887</v>
      </c>
      <c r="F16" s="7">
        <f t="shared" si="0"/>
        <v>0</v>
      </c>
      <c r="G16" s="7">
        <f t="shared" si="1"/>
        <v>2.3781112449482666E-2</v>
      </c>
      <c r="H16" s="7"/>
      <c r="I16">
        <v>249.5</v>
      </c>
      <c r="J16">
        <v>256.43878000000001</v>
      </c>
      <c r="K16" s="38">
        <f t="shared" ref="K16:K19" si="6">I16/I15-1</f>
        <v>6.5557236510338512E-3</v>
      </c>
      <c r="L16" s="38">
        <f t="shared" ref="L16:L19" si="7">J16/J15-1</f>
        <v>9.259142646730556E-3</v>
      </c>
      <c r="M16" s="6"/>
      <c r="N16" s="20">
        <v>281.5</v>
      </c>
      <c r="O16" s="20">
        <v>297.30324999999999</v>
      </c>
      <c r="P16" s="7">
        <f t="shared" ref="P16:P18" si="8">N16/N15-1</f>
        <v>3.5650623885918886E-3</v>
      </c>
      <c r="Q16" s="7">
        <f t="shared" ref="Q16:Q18" si="9">O16/O15-1</f>
        <v>9.7599895010562765E-3</v>
      </c>
      <c r="S16" s="19"/>
    </row>
    <row r="17" spans="2:21">
      <c r="B17" s="1">
        <v>82</v>
      </c>
      <c r="C17" s="1"/>
      <c r="D17" s="1">
        <v>155</v>
      </c>
      <c r="E17" s="20">
        <v>184.083</v>
      </c>
      <c r="F17" s="7">
        <f t="shared" si="0"/>
        <v>0</v>
      </c>
      <c r="G17" s="7">
        <f t="shared" si="1"/>
        <v>1.2073430206666735E-2</v>
      </c>
      <c r="H17" s="7"/>
      <c r="I17">
        <v>250.90625</v>
      </c>
      <c r="J17">
        <v>257.57853</v>
      </c>
      <c r="K17" s="38">
        <f t="shared" si="6"/>
        <v>5.6362725450902484E-3</v>
      </c>
      <c r="L17" s="38">
        <f t="shared" si="7"/>
        <v>4.4445305815290492E-3</v>
      </c>
      <c r="M17" s="6"/>
      <c r="N17" s="20">
        <v>281.625</v>
      </c>
      <c r="O17" s="20">
        <v>298.62713000000002</v>
      </c>
      <c r="P17" s="7">
        <f t="shared" si="8"/>
        <v>4.4404973357026201E-4</v>
      </c>
      <c r="Q17" s="7">
        <f t="shared" si="9"/>
        <v>4.4529617486523954E-3</v>
      </c>
      <c r="S17" s="19"/>
    </row>
    <row r="18" spans="2:21">
      <c r="B18" s="1">
        <v>83</v>
      </c>
      <c r="C18" s="1"/>
      <c r="D18" s="1">
        <v>155</v>
      </c>
      <c r="E18" s="20">
        <v>190.696</v>
      </c>
      <c r="F18" s="7">
        <f t="shared" si="0"/>
        <v>0</v>
      </c>
      <c r="G18" s="7">
        <f t="shared" si="1"/>
        <v>3.5924012537822625E-2</v>
      </c>
      <c r="H18" s="7"/>
      <c r="I18">
        <v>252</v>
      </c>
      <c r="J18">
        <v>259.05480999999997</v>
      </c>
      <c r="K18" s="38">
        <f t="shared" si="6"/>
        <v>4.3591979075849885E-3</v>
      </c>
      <c r="L18" s="38">
        <f t="shared" si="7"/>
        <v>5.7313783101409221E-3</v>
      </c>
      <c r="M18" s="6"/>
      <c r="N18" s="20">
        <v>281.875</v>
      </c>
      <c r="O18" s="20">
        <v>299.76</v>
      </c>
      <c r="P18" s="7">
        <f t="shared" si="8"/>
        <v>8.8770528184634045E-4</v>
      </c>
      <c r="Q18" s="7">
        <f t="shared" si="9"/>
        <v>3.7935937032913536E-3</v>
      </c>
      <c r="S18" s="19"/>
    </row>
    <row r="19" spans="2:21">
      <c r="B19" s="1">
        <v>84</v>
      </c>
      <c r="C19" s="1"/>
      <c r="D19" s="1">
        <v>155</v>
      </c>
      <c r="E19" s="20">
        <v>191.983</v>
      </c>
      <c r="F19" s="7">
        <f t="shared" si="0"/>
        <v>0</v>
      </c>
      <c r="G19" s="7">
        <f t="shared" si="1"/>
        <v>6.7489616982003842E-3</v>
      </c>
      <c r="H19" s="7"/>
      <c r="I19">
        <v>253.28125</v>
      </c>
      <c r="J19">
        <v>260.33541000000002</v>
      </c>
      <c r="K19" s="38">
        <f t="shared" si="6"/>
        <v>5.084325396825351E-3</v>
      </c>
      <c r="L19" s="38">
        <f t="shared" si="7"/>
        <v>4.9433554235107646E-3</v>
      </c>
      <c r="M19" s="6"/>
      <c r="N19" s="20">
        <v>282.125</v>
      </c>
      <c r="O19" s="20">
        <v>302.11837000000003</v>
      </c>
      <c r="P19" s="7">
        <f t="shared" ref="P19" si="10">N19/N18-1</f>
        <v>8.8691796008877333E-4</v>
      </c>
      <c r="Q19" s="7">
        <f t="shared" ref="Q19" si="11">O19/O18-1</f>
        <v>7.8675273552175629E-3</v>
      </c>
      <c r="S19" s="19"/>
    </row>
    <row r="20" spans="2:21">
      <c r="B20" s="1">
        <v>85</v>
      </c>
      <c r="C20" s="1"/>
      <c r="D20" s="1">
        <v>155</v>
      </c>
      <c r="E20" s="20">
        <v>194.36799999999999</v>
      </c>
      <c r="F20" s="7">
        <f t="shared" si="0"/>
        <v>0</v>
      </c>
      <c r="G20" s="7">
        <f t="shared" si="1"/>
        <v>1.2422974950907051E-2</v>
      </c>
      <c r="H20" s="7"/>
      <c r="I20">
        <v>253.8125</v>
      </c>
      <c r="J20">
        <v>261.91300000000001</v>
      </c>
      <c r="K20" s="38">
        <f t="shared" ref="K20" si="12">I20/I19-1</f>
        <v>2.0974706971006452E-3</v>
      </c>
      <c r="L20" s="38">
        <f t="shared" ref="L20" si="13">J20/J19-1</f>
        <v>6.0598364240960212E-3</v>
      </c>
      <c r="M20" s="6"/>
      <c r="N20" s="20">
        <v>282.125</v>
      </c>
      <c r="O20" s="20">
        <v>307.56324999999998</v>
      </c>
      <c r="P20" s="7">
        <f t="shared" ref="P20" si="14">N20/N19-1</f>
        <v>0</v>
      </c>
      <c r="Q20" s="7">
        <f t="shared" ref="Q20" si="15">O20/O19-1</f>
        <v>1.8022340051682351E-2</v>
      </c>
      <c r="S20" s="19"/>
    </row>
    <row r="21" spans="2:21">
      <c r="B21" s="1">
        <v>86</v>
      </c>
      <c r="C21" s="1"/>
      <c r="D21" s="1">
        <v>155</v>
      </c>
      <c r="E21" s="20">
        <v>199.06100000000001</v>
      </c>
      <c r="F21" s="7">
        <f t="shared" si="0"/>
        <v>0</v>
      </c>
      <c r="G21" s="7">
        <f t="shared" si="1"/>
        <v>2.4144920974646045E-2</v>
      </c>
      <c r="H21" s="7"/>
      <c r="I21">
        <v>256.28125</v>
      </c>
      <c r="J21">
        <v>264.42047000000002</v>
      </c>
      <c r="K21" s="38">
        <f t="shared" ref="K21:K25" si="16">I21/I20-1</f>
        <v>9.7266683082983807E-3</v>
      </c>
      <c r="L21" s="38">
        <f t="shared" ref="L21:L25" si="17">J21/J20-1</f>
        <v>9.5736752280337623E-3</v>
      </c>
      <c r="M21" s="6"/>
      <c r="N21" s="20">
        <v>284.125</v>
      </c>
      <c r="O21" s="20">
        <v>310.76175000000001</v>
      </c>
      <c r="P21" s="7">
        <f t="shared" ref="P21:P25" si="18">N21/N20-1</f>
        <v>7.0890562693841641E-3</v>
      </c>
      <c r="Q21" s="7">
        <f t="shared" ref="Q21:Q25" si="19">O21/O20-1</f>
        <v>1.0399486934801194E-2</v>
      </c>
      <c r="S21" s="19"/>
    </row>
    <row r="22" spans="2:21">
      <c r="B22" s="1">
        <v>87</v>
      </c>
      <c r="C22" s="1"/>
      <c r="D22" s="1">
        <v>157</v>
      </c>
      <c r="E22" s="20">
        <v>201.047</v>
      </c>
      <c r="F22" s="7">
        <f t="shared" si="0"/>
        <v>1.2903225806451646E-2</v>
      </c>
      <c r="G22" s="7">
        <f t="shared" si="1"/>
        <v>9.976841269761394E-3</v>
      </c>
      <c r="H22" s="7"/>
      <c r="I22">
        <v>258.09375</v>
      </c>
      <c r="J22">
        <v>266.44824999999997</v>
      </c>
      <c r="K22" s="38">
        <f t="shared" si="16"/>
        <v>7.0723082550907534E-3</v>
      </c>
      <c r="L22" s="38">
        <f t="shared" si="17"/>
        <v>7.6687708784419772E-3</v>
      </c>
      <c r="M22" s="6"/>
      <c r="N22" s="20">
        <v>285.625</v>
      </c>
      <c r="O22" s="20">
        <v>313.50412</v>
      </c>
      <c r="P22" s="7">
        <f t="shared" si="18"/>
        <v>5.2793664760228953E-3</v>
      </c>
      <c r="Q22" s="7">
        <f t="shared" si="19"/>
        <v>8.8246703463343845E-3</v>
      </c>
    </row>
    <row r="23" spans="2:21">
      <c r="B23" s="1">
        <v>88</v>
      </c>
      <c r="C23" s="1"/>
      <c r="D23" s="1">
        <v>157</v>
      </c>
      <c r="E23" s="20">
        <v>203.48099999999999</v>
      </c>
      <c r="F23" s="7">
        <f t="shared" si="0"/>
        <v>0</v>
      </c>
      <c r="G23" s="7">
        <f t="shared" si="1"/>
        <v>1.2106621834695463E-2</v>
      </c>
      <c r="H23" s="7"/>
      <c r="I23">
        <v>259.59375</v>
      </c>
      <c r="J23">
        <v>267.93159000000003</v>
      </c>
      <c r="K23" s="38">
        <f t="shared" si="16"/>
        <v>5.8118416273156281E-3</v>
      </c>
      <c r="L23" s="38">
        <f t="shared" si="17"/>
        <v>5.5670847903863674E-3</v>
      </c>
      <c r="M23" s="6"/>
      <c r="N23" s="20">
        <v>287.125</v>
      </c>
      <c r="O23" s="20">
        <v>315.16762</v>
      </c>
      <c r="P23" s="7">
        <f t="shared" si="18"/>
        <v>5.2516411378555894E-3</v>
      </c>
      <c r="Q23" s="7">
        <f t="shared" si="19"/>
        <v>5.3061503625535522E-3</v>
      </c>
      <c r="R23" s="32"/>
      <c r="S23" s="32"/>
      <c r="T23" s="32"/>
    </row>
    <row r="24" spans="2:21">
      <c r="B24" s="1">
        <v>89</v>
      </c>
      <c r="C24" s="1"/>
      <c r="D24" s="1">
        <v>158</v>
      </c>
      <c r="E24" s="20">
        <v>204.851</v>
      </c>
      <c r="F24" s="7">
        <f t="shared" si="0"/>
        <v>6.3694267515923553E-3</v>
      </c>
      <c r="G24" s="7">
        <f t="shared" si="1"/>
        <v>6.7328153488532827E-3</v>
      </c>
      <c r="H24" s="7"/>
      <c r="I24">
        <v>261.65625</v>
      </c>
      <c r="J24">
        <v>268.90246999999999</v>
      </c>
      <c r="K24" s="38">
        <f t="shared" si="16"/>
        <v>7.9451065366558105E-3</v>
      </c>
      <c r="L24" s="38">
        <f t="shared" si="17"/>
        <v>3.6236115345711362E-3</v>
      </c>
      <c r="M24" s="6"/>
      <c r="N24" s="20">
        <v>288.625</v>
      </c>
      <c r="O24" s="20">
        <v>317.03775000000002</v>
      </c>
      <c r="P24" s="7">
        <f t="shared" si="18"/>
        <v>5.2242054854156894E-3</v>
      </c>
      <c r="Q24" s="7">
        <f t="shared" si="19"/>
        <v>5.9337631194473772E-3</v>
      </c>
      <c r="R24" s="32"/>
      <c r="S24" s="33"/>
      <c r="T24" s="33"/>
    </row>
    <row r="25" spans="2:21">
      <c r="B25" s="1">
        <v>90</v>
      </c>
      <c r="C25" s="1"/>
      <c r="D25" s="1">
        <v>158</v>
      </c>
      <c r="E25" s="20">
        <v>204.851</v>
      </c>
      <c r="F25" s="7">
        <f t="shared" si="0"/>
        <v>0</v>
      </c>
      <c r="G25" s="7">
        <f t="shared" si="1"/>
        <v>0</v>
      </c>
      <c r="H25" s="7"/>
      <c r="I25">
        <v>262.71875</v>
      </c>
      <c r="J25">
        <v>269.70916</v>
      </c>
      <c r="K25" s="38">
        <f t="shared" si="16"/>
        <v>4.060671205063926E-3</v>
      </c>
      <c r="L25" s="38">
        <f t="shared" si="17"/>
        <v>2.9999352553362613E-3</v>
      </c>
      <c r="M25" s="6"/>
      <c r="N25" s="20">
        <v>289.5</v>
      </c>
      <c r="O25" s="20">
        <v>317.86662999999999</v>
      </c>
      <c r="P25" s="7">
        <f t="shared" si="18"/>
        <v>3.0316154179297339E-3</v>
      </c>
      <c r="Q25" s="7">
        <f t="shared" si="19"/>
        <v>2.6144520644622027E-3</v>
      </c>
    </row>
    <row r="26" spans="2:21">
      <c r="B26" s="1"/>
      <c r="C26" s="1"/>
      <c r="D26" s="1"/>
      <c r="E26" s="6"/>
      <c r="F26" s="7"/>
      <c r="G26" s="7"/>
      <c r="H26" s="7"/>
      <c r="I26" s="6"/>
      <c r="J26" s="6"/>
      <c r="K26" s="6"/>
      <c r="L26" s="6"/>
      <c r="M26" s="6"/>
      <c r="N26" s="6"/>
      <c r="O26" s="6"/>
      <c r="P26" s="1"/>
    </row>
    <row r="27" spans="2:21">
      <c r="B27">
        <v>15</v>
      </c>
      <c r="D27" s="8">
        <f>D20/D5</f>
        <v>1.091549295774648</v>
      </c>
      <c r="E27" s="8">
        <f>E20/E5</f>
        <v>1.3606154578482774</v>
      </c>
      <c r="F27" s="8" t="s">
        <v>16</v>
      </c>
      <c r="G27" s="8"/>
      <c r="H27" s="8"/>
      <c r="I27" s="8">
        <f>I20/I5</f>
        <v>1.1283689913864963</v>
      </c>
      <c r="J27" s="8">
        <f>J20/J5</f>
        <v>1.163157442221612</v>
      </c>
      <c r="K27" s="8"/>
      <c r="L27" s="5"/>
      <c r="M27" s="5"/>
      <c r="N27" s="8">
        <f>N20/N5</f>
        <v>1.0783564261825132</v>
      </c>
      <c r="O27" s="8">
        <f>O20/O5</f>
        <v>1.171931277450655</v>
      </c>
    </row>
    <row r="28" spans="2:21">
      <c r="B28" s="13" t="s">
        <v>17</v>
      </c>
      <c r="D28" s="9">
        <f>D27^(1/$B$27)-1</f>
        <v>5.8569559080650091E-3</v>
      </c>
      <c r="E28" s="9">
        <f>E27^(1/$B$27)-1</f>
        <v>2.0741314927986254E-2</v>
      </c>
      <c r="F28" s="10">
        <f>E28-D28</f>
        <v>1.4884359019921245E-2</v>
      </c>
      <c r="G28" s="11" t="s">
        <v>11</v>
      </c>
      <c r="H28" s="11"/>
      <c r="I28" s="9">
        <f>I27^(1/$B$27)-1</f>
        <v>8.0840488551157108E-3</v>
      </c>
      <c r="J28" s="9">
        <f>J27^(1/$B$27)-1</f>
        <v>1.0126815313755699E-2</v>
      </c>
      <c r="K28" s="10">
        <f>J28-I28</f>
        <v>2.0427664586399885E-3</v>
      </c>
      <c r="L28" s="12"/>
      <c r="M28" s="12"/>
      <c r="N28" s="9">
        <f>N27^(1/$B$27)-1</f>
        <v>5.0418712965158985E-3</v>
      </c>
      <c r="O28" s="9">
        <f>O27^(1/$B$27)-1</f>
        <v>1.0633002983058581E-2</v>
      </c>
      <c r="P28" s="10">
        <f>O28-N28</f>
        <v>5.591131686542683E-3</v>
      </c>
    </row>
    <row r="29" spans="2:21">
      <c r="B29" s="13"/>
      <c r="D29" s="9"/>
      <c r="E29" s="28">
        <f>D28/E28</f>
        <v>0.28238112812038829</v>
      </c>
      <c r="F29" s="16"/>
      <c r="G29" s="11"/>
      <c r="H29" s="11"/>
      <c r="I29" s="9"/>
      <c r="J29" s="17">
        <f>I28/J28</f>
        <v>0.79828145420355312</v>
      </c>
      <c r="K29" s="16"/>
      <c r="L29" s="12"/>
      <c r="M29" s="12"/>
      <c r="N29" s="9"/>
      <c r="O29" s="17">
        <f>N28/O28</f>
        <v>0.47417190652057967</v>
      </c>
      <c r="P29" s="16"/>
    </row>
    <row r="30" spans="2:21">
      <c r="B30" s="1"/>
      <c r="C30" s="1"/>
      <c r="D30" s="1"/>
      <c r="E30" s="1"/>
      <c r="F30" s="1"/>
      <c r="G30" s="7"/>
      <c r="H30" s="7"/>
      <c r="I30" s="1"/>
      <c r="J30" s="1"/>
      <c r="K30" s="1"/>
      <c r="L30" s="1"/>
      <c r="M30" s="1"/>
      <c r="N30" s="1"/>
      <c r="O30" s="1"/>
      <c r="P30" s="1"/>
    </row>
    <row r="31" spans="2:21">
      <c r="B31">
        <f>B25-B5</f>
        <v>20</v>
      </c>
      <c r="D31" s="8">
        <f>D25/D5</f>
        <v>1.1126760563380282</v>
      </c>
      <c r="E31" s="8">
        <f>E25/E5</f>
        <v>1.4339985859589928</v>
      </c>
      <c r="F31" t="s">
        <v>10</v>
      </c>
      <c r="G31" s="7"/>
      <c r="H31" s="7"/>
      <c r="I31" s="8">
        <f>I25/I5</f>
        <v>1.1679633231453181</v>
      </c>
      <c r="J31" s="8">
        <f>J25/J5</f>
        <v>1.1977802426353006</v>
      </c>
      <c r="K31" t="s">
        <v>10</v>
      </c>
      <c r="N31" s="8">
        <f>N25/N5</f>
        <v>1.1065456282847588</v>
      </c>
      <c r="O31" s="8">
        <f>O25/O5</f>
        <v>1.2111910176356722</v>
      </c>
      <c r="P31" t="s">
        <v>10</v>
      </c>
    </row>
    <row r="32" spans="2:21">
      <c r="B32" s="13" t="s">
        <v>4</v>
      </c>
      <c r="D32" s="9">
        <f>D31^(1/$B$31)-1</f>
        <v>5.3526734119431207E-3</v>
      </c>
      <c r="E32" s="9">
        <f>E31^(1/$B$31)-1</f>
        <v>1.8186738355833176E-2</v>
      </c>
      <c r="F32" s="10">
        <f>E32-D32</f>
        <v>1.2834064943890056E-2</v>
      </c>
      <c r="G32" s="11" t="s">
        <v>11</v>
      </c>
      <c r="H32" s="7"/>
      <c r="I32" s="9">
        <f>I31^(1/$B$31)-1</f>
        <v>7.7932849103388158E-3</v>
      </c>
      <c r="J32" s="9">
        <f>J31^(1/$B$31)-1</f>
        <v>9.0643368280165504E-3</v>
      </c>
      <c r="K32" s="10">
        <f>J32-I32</f>
        <v>1.2710519176777346E-3</v>
      </c>
      <c r="N32" s="9">
        <f>N31^(1/$B$31)-1</f>
        <v>5.0749901704465472E-3</v>
      </c>
      <c r="O32" s="9">
        <f>O31^(1/$B$31)-1</f>
        <v>9.6262464827991945E-3</v>
      </c>
      <c r="P32" s="10">
        <f>O32-N32</f>
        <v>4.5512563123526473E-3</v>
      </c>
      <c r="U32" s="23"/>
    </row>
    <row r="33" spans="5:22">
      <c r="E33" s="28">
        <f>D32/E32</f>
        <v>0.29431739255358647</v>
      </c>
      <c r="G33" s="7"/>
      <c r="H33" s="7"/>
      <c r="J33" s="28">
        <f>I32/J32</f>
        <v>0.85977441683884726</v>
      </c>
      <c r="O33" s="28">
        <f>N32/O32</f>
        <v>0.52720343069491005</v>
      </c>
      <c r="U33" s="23"/>
    </row>
    <row r="34" spans="5:22">
      <c r="G34" s="7"/>
      <c r="H34" s="7"/>
      <c r="R34" s="23"/>
      <c r="S34" s="23"/>
      <c r="T34" s="23"/>
      <c r="U34" s="23"/>
    </row>
    <row r="35" spans="5:22">
      <c r="I35" s="14" t="s">
        <v>12</v>
      </c>
      <c r="J35" s="14"/>
      <c r="K35" s="14"/>
      <c r="L35" s="14"/>
      <c r="M35" s="14"/>
      <c r="N35" s="14"/>
      <c r="R35" s="23"/>
      <c r="S35" s="29"/>
      <c r="T35" s="30"/>
      <c r="U35" s="23"/>
    </row>
    <row r="36" spans="5:22" ht="15.65" thickBot="1">
      <c r="I36" s="18" t="s">
        <v>13</v>
      </c>
      <c r="J36" s="18"/>
      <c r="K36" s="18"/>
      <c r="L36" s="18"/>
      <c r="M36" s="18"/>
      <c r="N36" s="18"/>
      <c r="R36" s="23"/>
      <c r="S36" s="23"/>
      <c r="T36" s="23"/>
      <c r="U36" s="23"/>
    </row>
    <row r="37" spans="5:22" ht="45.7" thickBot="1">
      <c r="R37" s="39" t="s">
        <v>18</v>
      </c>
      <c r="S37" s="25" t="s">
        <v>5</v>
      </c>
      <c r="T37" s="25" t="s">
        <v>14</v>
      </c>
      <c r="U37" s="25" t="s">
        <v>15</v>
      </c>
      <c r="V37" s="23"/>
    </row>
    <row r="38" spans="5:22" ht="45.1">
      <c r="R38" s="40" t="s">
        <v>19</v>
      </c>
      <c r="S38" s="31">
        <f>D25-E25</f>
        <v>-46.850999999999999</v>
      </c>
      <c r="T38" s="31">
        <f>I25-J25</f>
        <v>-6.9904099999999971</v>
      </c>
      <c r="U38" s="31">
        <f>N25-O25</f>
        <v>-28.366629999999986</v>
      </c>
    </row>
    <row r="39" spans="5:22" ht="45.1">
      <c r="R39" s="40" t="s">
        <v>20</v>
      </c>
      <c r="S39" s="24">
        <f>(D25-E25)/E25</f>
        <v>-0.22870769486114298</v>
      </c>
      <c r="T39" s="24">
        <f>(I25-J25)/J25</f>
        <v>-2.591832624446273E-2</v>
      </c>
      <c r="U39" s="24">
        <f>(N25-O25)/O25</f>
        <v>-8.9240666753852046E-2</v>
      </c>
    </row>
    <row r="40" spans="5:22" ht="45.1">
      <c r="R40" s="40" t="s">
        <v>21</v>
      </c>
      <c r="S40" s="33">
        <f>(D25-E25)/(E25-E5)</f>
        <v>-0.75568566727958975</v>
      </c>
      <c r="T40" s="33">
        <f>(I25-J25)/(J25-J5)</f>
        <v>-0.15696441001459521</v>
      </c>
      <c r="U40" s="33">
        <f>(N25-O25)/(O25-O5)</f>
        <v>-0.51179967401145243</v>
      </c>
    </row>
    <row r="41" spans="5:22" ht="45.1">
      <c r="R41" s="40" t="s">
        <v>22</v>
      </c>
      <c r="S41" s="34">
        <f>D32-E32</f>
        <v>-1.2834064943890056E-2</v>
      </c>
      <c r="T41" s="9">
        <f>I32-J32</f>
        <v>-1.2710519176777346E-3</v>
      </c>
      <c r="U41" s="36">
        <f>N32-O32</f>
        <v>-4.5512563123526473E-3</v>
      </c>
    </row>
    <row r="42" spans="5:22" ht="45.7" thickBot="1">
      <c r="R42" s="41" t="s">
        <v>23</v>
      </c>
      <c r="S42" s="26">
        <f>1-E33</f>
        <v>0.70568260744641353</v>
      </c>
      <c r="T42" s="35">
        <f>1-J33</f>
        <v>0.14022558316115274</v>
      </c>
      <c r="U42" s="35">
        <f>1-O33</f>
        <v>0.47279656930508995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Friedel Mitze</dc:creator>
  <cp:lastModifiedBy>Wälde, Klaus</cp:lastModifiedBy>
  <dcterms:created xsi:type="dcterms:W3CDTF">2020-05-25T17:57:15Z</dcterms:created>
  <dcterms:modified xsi:type="dcterms:W3CDTF">2020-07-17T04:30:12Z</dcterms:modified>
</cp:coreProperties>
</file>